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60" yWindow="50" windowWidth="10500" windowHeight="14090" tabRatio="733" activeTab="0"/>
  </bookViews>
  <sheets>
    <sheet name="Registration Form" sheetId="1" r:id="rId1"/>
    <sheet name="For Registrar's Use Only" sheetId="2" r:id="rId2"/>
    <sheet name="Data" sheetId="3" r:id="rId3"/>
  </sheets>
  <definedNames>
    <definedName name="Excel_BuiltIn_Print_Area">'Registration Form'!$B$1:$I$47</definedName>
    <definedName name="_xlnm.Print_Area" localSheetId="0">'Registration Form'!$B$1:$I$48</definedName>
  </definedNames>
  <calcPr fullCalcOnLoad="1"/>
</workbook>
</file>

<file path=xl/comments1.xml><?xml version="1.0" encoding="utf-8"?>
<comments xmlns="http://schemas.openxmlformats.org/spreadsheetml/2006/main">
  <authors>
    <author/>
    <author>Wyatt-Mair</author>
  </authors>
  <commentList>
    <comment ref="B11" authorId="0">
      <text>
        <r>
          <rPr>
            <b/>
            <sz val="8"/>
            <color indexed="8"/>
            <rFont val="Tahoma"/>
            <family val="2"/>
          </rPr>
          <t xml:space="preserve">Choose one from this list:
</t>
        </r>
        <r>
          <rPr>
            <sz val="8"/>
            <color indexed="8"/>
            <rFont val="Tahoma"/>
            <family val="2"/>
          </rPr>
          <t xml:space="preserve">  Cubs
  Webelos
  Daisies
  Brownies
  Girl Scouts
  Juniors
  Boy Scouts
  Venture</t>
        </r>
      </text>
    </comment>
    <comment ref="D11" authorId="0">
      <text>
        <r>
          <rPr>
            <b/>
            <sz val="8"/>
            <color indexed="8"/>
            <rFont val="Tahoma"/>
            <family val="2"/>
          </rPr>
          <t xml:space="preserve">
  Put your Troop number here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 xml:space="preserve">Examples:
</t>
        </r>
        <r>
          <rPr>
            <sz val="8"/>
            <color indexed="8"/>
            <rFont val="Tahoma"/>
            <family val="2"/>
          </rPr>
          <t xml:space="preserve">  Mt. Diablo/Silverado
  San Francisco
  Herms</t>
        </r>
      </text>
    </comment>
    <comment ref="H11" authorId="0">
      <text>
        <r>
          <rPr>
            <b/>
            <sz val="8"/>
            <color indexed="8"/>
            <rFont val="Tahoma"/>
            <family val="2"/>
          </rPr>
          <t xml:space="preserve">This is the City or Town in which the troop is located.
</t>
        </r>
      </text>
    </comment>
    <comment ref="B15" authorId="0">
      <text>
        <r>
          <rPr>
            <b/>
            <sz val="8"/>
            <color indexed="8"/>
            <rFont val="Tahoma"/>
            <family val="2"/>
          </rPr>
          <t xml:space="preserve">Name of the Adult Leader who will accompany the scouts to the event
</t>
        </r>
      </text>
    </comment>
    <comment ref="C15" authorId="0">
      <text>
        <r>
          <rPr>
            <b/>
            <sz val="8"/>
            <color indexed="8"/>
            <rFont val="Tahoma"/>
            <family val="2"/>
          </rPr>
          <t xml:space="preserve">Mailing address of adult leader.  We use this to return lost property, or to send awards and invitations.
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 xml:space="preserve">
  Format:  </t>
        </r>
        <r>
          <rPr>
            <sz val="8"/>
            <color indexed="8"/>
            <rFont val="Tahoma"/>
            <family val="2"/>
          </rPr>
          <t>925-555-1234</t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 xml:space="preserve">
  Format:  </t>
        </r>
        <r>
          <rPr>
            <sz val="8"/>
            <color indexed="8"/>
            <rFont val="Tahoma"/>
            <family val="2"/>
          </rPr>
          <t xml:space="preserve">925-555-1234
</t>
        </r>
      </text>
    </comment>
    <comment ref="B17" authorId="0">
      <text>
        <r>
          <rPr>
            <b/>
            <sz val="8"/>
            <color indexed="8"/>
            <rFont val="Tahoma"/>
            <family val="2"/>
          </rPr>
          <t xml:space="preserve">Troop contact(s).
</t>
        </r>
        <r>
          <rPr>
            <sz val="8"/>
            <color indexed="8"/>
            <rFont val="Tahoma"/>
            <family val="2"/>
          </rPr>
          <t>We need this to do last-minute communications, confirmations, etc.  It will also be used to send next year's invitations.</t>
        </r>
      </text>
    </comment>
    <comment ref="C21" authorId="0">
      <text>
        <r>
          <rPr>
            <b/>
            <sz val="8"/>
            <color indexed="8"/>
            <rFont val="Tahoma"/>
            <family val="2"/>
          </rPr>
          <t xml:space="preserve">Select from the pull-down menu:
</t>
        </r>
        <r>
          <rPr>
            <sz val="8"/>
            <color indexed="8"/>
            <rFont val="Tahoma"/>
            <family val="2"/>
          </rPr>
          <t xml:space="preserve">  Course 1
  Course 2
  Course 3
  Course 4
  Adult Course</t>
        </r>
      </text>
    </comment>
    <comment ref="D21" authorId="0">
      <text>
        <r>
          <rPr>
            <b/>
            <sz val="8"/>
            <color indexed="8"/>
            <rFont val="Tahoma"/>
            <family val="2"/>
          </rPr>
          <t xml:space="preserve">These names will be in the results and announcements for awards.  Please enter them correctly so that we can call them out properly.
</t>
        </r>
        <r>
          <rPr>
            <sz val="8"/>
            <color indexed="8"/>
            <rFont val="Tahoma"/>
            <family val="2"/>
          </rPr>
          <t>If you don't know the name, but want to make a placeholder, put a bogus name in (e.g., "Scout 1") so that we print the correct number of maps.  If it's blank, no map will be printed for the person.</t>
        </r>
      </text>
    </comment>
    <comment ref="D38" authorId="0">
      <text>
        <r>
          <rPr>
            <b/>
            <sz val="8"/>
            <color indexed="8"/>
            <rFont val="Tahoma"/>
            <family val="2"/>
          </rPr>
          <t>Total number of youths who intend to compete or who want a map.</t>
        </r>
      </text>
    </comment>
    <comment ref="G38" authorId="0">
      <text>
        <r>
          <rPr>
            <b/>
            <sz val="8"/>
            <color indexed="8"/>
            <rFont val="Tahoma"/>
            <family val="2"/>
          </rPr>
          <t>Total number of adults who intend to compete or who want a map.</t>
        </r>
      </text>
    </comment>
    <comment ref="I38" authorId="1">
      <text>
        <r>
          <rPr>
            <b/>
            <sz val="8"/>
            <rFont val="Tahoma"/>
            <family val="2"/>
          </rPr>
          <t xml:space="preserve">Mail this amount, with your completed form, by </t>
        </r>
        <r>
          <rPr>
            <b/>
            <sz val="8"/>
            <color indexed="10"/>
            <rFont val="Tahoma"/>
            <family val="2"/>
          </rPr>
          <t>October 9, 2019.</t>
        </r>
        <r>
          <rPr>
            <b/>
            <sz val="8"/>
            <rFont val="Tahoma"/>
            <family val="2"/>
          </rPr>
          <t xml:space="preserve">  Make checks payable to </t>
        </r>
        <r>
          <rPr>
            <b/>
            <sz val="8"/>
            <color indexed="10"/>
            <rFont val="Tahoma"/>
            <family val="2"/>
          </rPr>
          <t>BAOC</t>
        </r>
      </text>
    </comment>
  </commentList>
</comments>
</file>

<file path=xl/sharedStrings.xml><?xml version="1.0" encoding="utf-8"?>
<sst xmlns="http://schemas.openxmlformats.org/spreadsheetml/2006/main" count="102" uniqueCount="89">
  <si>
    <t xml:space="preserve">All troops must pre-register using this form or equivalent.  </t>
  </si>
  <si>
    <t>Troop Information</t>
  </si>
  <si>
    <t>Organization</t>
  </si>
  <si>
    <t>Number</t>
  </si>
  <si>
    <t>Council / District</t>
  </si>
  <si>
    <t>Location (City or Town)</t>
  </si>
  <si>
    <t>Adult Leader Information</t>
  </si>
  <si>
    <t>Name</t>
  </si>
  <si>
    <t>Address</t>
  </si>
  <si>
    <t>City</t>
  </si>
  <si>
    <t>Zip code</t>
  </si>
  <si>
    <t>Zip 2</t>
  </si>
  <si>
    <t>Telephone</t>
  </si>
  <si>
    <t>Telephone 2</t>
  </si>
  <si>
    <t>E-mail Addresses</t>
  </si>
  <si>
    <t>Teams Information</t>
  </si>
  <si>
    <t>Team</t>
  </si>
  <si>
    <t>Course**</t>
  </si>
  <si>
    <t>Name 1</t>
  </si>
  <si>
    <t>Name 2</t>
  </si>
  <si>
    <t>Name 3</t>
  </si>
  <si>
    <t>Name 4</t>
  </si>
  <si>
    <t>Name 5</t>
  </si>
  <si>
    <t>Name 6</t>
  </si>
  <si>
    <t>Payment Information</t>
  </si>
  <si>
    <t>Number of youths registered:</t>
  </si>
  <si>
    <t>Number of Adults* registered:</t>
  </si>
  <si>
    <t xml:space="preserve">   Adult "advisors" on Course 1 are not required to register and pay unless they want a map.</t>
  </si>
  <si>
    <t>** Reminder:</t>
  </si>
  <si>
    <r>
      <t xml:space="preserve"> Course 1</t>
    </r>
    <r>
      <rPr>
        <sz val="8"/>
        <rFont val="Arial"/>
        <family val="2"/>
      </rPr>
      <t xml:space="preserve"> is easiest and shortest, on trails, and is for beginners.  No orienteering experience is needed.  Teams of 2 to 6, plus an adult advisor.</t>
    </r>
  </si>
  <si>
    <r>
      <t xml:space="preserve"> Course 2</t>
    </r>
    <r>
      <rPr>
        <sz val="8"/>
        <rFont val="Arial"/>
        <family val="2"/>
      </rPr>
      <t xml:space="preserve"> is longer, controls are off-trail, but visible from the trail.  Some orienteering experience is advisable.  Teams of 2.</t>
    </r>
  </si>
  <si>
    <r>
      <t xml:space="preserve"> Course 3</t>
    </r>
    <r>
      <rPr>
        <sz val="8"/>
        <rFont val="Arial"/>
        <family val="2"/>
      </rPr>
      <t xml:space="preserve"> is between Courses 2 and 4 in navigational difficulty and length.  Teams of 2.</t>
    </r>
  </si>
  <si>
    <t>Org</t>
  </si>
  <si>
    <t>Postmark</t>
  </si>
  <si>
    <t>Location</t>
  </si>
  <si>
    <t>Zip</t>
  </si>
  <si>
    <t>Start</t>
  </si>
  <si>
    <t>Not paid</t>
  </si>
  <si>
    <t>N1</t>
  </si>
  <si>
    <t>N2</t>
  </si>
  <si>
    <t>N3</t>
  </si>
  <si>
    <t>N4</t>
  </si>
  <si>
    <t>N5</t>
  </si>
  <si>
    <t>N6</t>
  </si>
  <si>
    <t>Totals</t>
  </si>
  <si>
    <t>These rows must be equal</t>
  </si>
  <si>
    <t>Sums</t>
  </si>
  <si>
    <t>Reg</t>
  </si>
  <si>
    <t>Organizations</t>
  </si>
  <si>
    <t>Abbreviation</t>
  </si>
  <si>
    <t>Courses</t>
  </si>
  <si>
    <t xml:space="preserve"> </t>
  </si>
  <si>
    <t>Boy Scouts</t>
  </si>
  <si>
    <t>Troop</t>
  </si>
  <si>
    <t>Brownies</t>
  </si>
  <si>
    <t>J GS Troop</t>
  </si>
  <si>
    <t>Adult course</t>
  </si>
  <si>
    <t>Adult</t>
  </si>
  <si>
    <t>Cubs</t>
  </si>
  <si>
    <t>Pack</t>
  </si>
  <si>
    <t>Course 1</t>
  </si>
  <si>
    <t>C1</t>
  </si>
  <si>
    <t>Daisies</t>
  </si>
  <si>
    <t>Course 2</t>
  </si>
  <si>
    <t>C2</t>
  </si>
  <si>
    <t>Girl Scouts</t>
  </si>
  <si>
    <t>GS Troop</t>
  </si>
  <si>
    <t>Course 3</t>
  </si>
  <si>
    <t>C3</t>
  </si>
  <si>
    <t>Juniors</t>
  </si>
  <si>
    <t>Course 4</t>
  </si>
  <si>
    <t>C4</t>
  </si>
  <si>
    <t>Other</t>
  </si>
  <si>
    <t>Venture</t>
  </si>
  <si>
    <t>Crew</t>
  </si>
  <si>
    <t>Webelos</t>
  </si>
  <si>
    <t xml:space="preserve">  and optimal route choice are off-trail, and the course is longer.  Compete alone.  Teams of 2 permitted if mandated by scouters.  </t>
  </si>
  <si>
    <r>
      <t xml:space="preserve">The </t>
    </r>
    <r>
      <rPr>
        <b/>
        <sz val="10"/>
        <rFont val="Arial"/>
        <family val="2"/>
      </rPr>
      <t>left-hand columns</t>
    </r>
    <r>
      <rPr>
        <sz val="10"/>
        <rFont val="Arial"/>
        <family val="2"/>
      </rPr>
      <t xml:space="preserve"> of the two tables above </t>
    </r>
    <r>
      <rPr>
        <b/>
        <sz val="10"/>
        <rFont val="Arial"/>
        <family val="2"/>
      </rPr>
      <t>must be in alphabetical order</t>
    </r>
    <r>
      <rPr>
        <sz val="10"/>
        <rFont val="Arial"/>
        <family val="2"/>
      </rPr>
      <t>.</t>
    </r>
  </si>
  <si>
    <r>
      <t>Date</t>
    </r>
    <r>
      <rPr>
        <sz val="10"/>
        <rFont val="Arial"/>
        <family val="2"/>
      </rPr>
      <t xml:space="preserve"> appears in </t>
    </r>
    <r>
      <rPr>
        <sz val="14"/>
        <rFont val="Arial"/>
        <family val="2"/>
      </rPr>
      <t xml:space="preserve"> </t>
    </r>
    <r>
      <rPr>
        <sz val="14"/>
        <color indexed="10"/>
        <rFont val="Arial"/>
        <family val="2"/>
      </rPr>
      <t xml:space="preserve">5 </t>
    </r>
    <r>
      <rPr>
        <sz val="10"/>
        <rFont val="Arial"/>
        <family val="2"/>
      </rPr>
      <t xml:space="preserve"> places, </t>
    </r>
    <r>
      <rPr>
        <b/>
        <sz val="10"/>
        <rFont val="Arial"/>
        <family val="2"/>
      </rPr>
      <t>including a comment box</t>
    </r>
    <r>
      <rPr>
        <sz val="10"/>
        <rFont val="Arial"/>
        <family val="2"/>
      </rPr>
      <t>.</t>
    </r>
  </si>
  <si>
    <t>Gavin Wyatt-Mair,  20 Folin Lane,  Lafayette, CA 94549      Tel (925) 934-6567</t>
  </si>
  <si>
    <r>
      <t xml:space="preserve"> Course 4</t>
    </r>
    <r>
      <rPr>
        <sz val="8"/>
        <rFont val="Arial"/>
        <family val="2"/>
      </rPr>
      <t xml:space="preserve"> is a typical Orienteering USA </t>
    </r>
    <r>
      <rPr>
        <i/>
        <sz val="8"/>
        <rFont val="Arial"/>
        <family val="2"/>
      </rPr>
      <t>Orange</t>
    </r>
    <r>
      <rPr>
        <sz val="8"/>
        <rFont val="Arial"/>
        <family val="2"/>
      </rPr>
      <t xml:space="preserve"> course, suitable for intermediate orienteers with substantial prior orienteering experience.  Controls</t>
    </r>
  </si>
  <si>
    <r>
      <t xml:space="preserve">The cost is </t>
    </r>
    <r>
      <rPr>
        <b/>
        <sz val="10"/>
        <rFont val="Arial"/>
        <family val="2"/>
      </rPr>
      <t>$8.00</t>
    </r>
    <r>
      <rPr>
        <sz val="10"/>
        <rFont val="Arial"/>
        <family val="2"/>
      </rPr>
      <t xml:space="preserve"> per scout or participating leader.  Make checks payable to </t>
    </r>
    <r>
      <rPr>
        <b/>
        <sz val="10"/>
        <rFont val="Arial"/>
        <family val="2"/>
      </rPr>
      <t>BAOC</t>
    </r>
    <r>
      <rPr>
        <sz val="10"/>
        <rFont val="Arial"/>
        <family val="2"/>
      </rPr>
      <t>.</t>
    </r>
  </si>
  <si>
    <t>* Only adults who are competing on the adult course, or who want a map, need to register and pay the $8.00 fee.</t>
  </si>
  <si>
    <t>Troop Registration Form for 27th Scout-O Championships</t>
  </si>
  <si>
    <t>Sunday, Oct. 13, 2019</t>
  </si>
  <si>
    <t>Briones Park, Orinda</t>
  </si>
  <si>
    <r>
      <t xml:space="preserve">This form must be mailed by </t>
    </r>
    <r>
      <rPr>
        <b/>
        <sz val="10"/>
        <rFont val="Arial"/>
        <family val="2"/>
      </rPr>
      <t>October 9, 2019</t>
    </r>
    <r>
      <rPr>
        <sz val="10"/>
        <rFont val="Arial"/>
        <family val="2"/>
      </rPr>
      <t xml:space="preserve">.  Send with payment to: </t>
    </r>
  </si>
  <si>
    <r>
      <t xml:space="preserve">Note:  Please ALSO e-mail this workbook to </t>
    </r>
    <r>
      <rPr>
        <b/>
        <u val="single"/>
        <sz val="11"/>
        <color indexed="12"/>
        <rFont val="Arial"/>
        <family val="2"/>
      </rPr>
      <t>gavinwm@comcast.net</t>
    </r>
    <r>
      <rPr>
        <b/>
        <sz val="10"/>
        <color indexed="10"/>
        <rFont val="Arial"/>
        <family val="2"/>
      </rPr>
      <t xml:space="preserve"> by October 9, 2019.</t>
    </r>
  </si>
  <si>
    <t>Mail payment by Oct 9,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</si>
</sst>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[$$-409]#,##0.00"/>
  </numFmts>
  <fonts count="61"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12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Tahoma"/>
      <family val="2"/>
    </font>
    <font>
      <sz val="9"/>
      <name val="Arial"/>
      <family val="2"/>
    </font>
    <font>
      <b/>
      <sz val="8"/>
      <name val="Arial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17" xfId="0" applyFont="1" applyBorder="1" applyAlignment="1" applyProtection="1">
      <alignment vertical="center" wrapText="1"/>
      <protection locked="0"/>
    </xf>
    <xf numFmtId="0" fontId="13" fillId="0" borderId="17" xfId="0" applyFont="1" applyBorder="1" applyAlignment="1" applyProtection="1">
      <alignment vertical="center" wrapText="1"/>
      <protection locked="0"/>
    </xf>
    <xf numFmtId="0" fontId="12" fillId="0" borderId="18" xfId="0" applyFont="1" applyBorder="1" applyAlignment="1" applyProtection="1">
      <alignment vertical="center" wrapText="1"/>
      <protection locked="0"/>
    </xf>
    <xf numFmtId="0" fontId="11" fillId="0" borderId="0" xfId="0" applyFont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13" fillId="0" borderId="17" xfId="0" applyNumberFormat="1" applyFont="1" applyBorder="1" applyAlignment="1" applyProtection="1">
      <alignment vertical="center" wrapText="1"/>
      <protection locked="0"/>
    </xf>
    <xf numFmtId="0" fontId="13" fillId="0" borderId="18" xfId="0" applyFont="1" applyBorder="1" applyAlignment="1" applyProtection="1">
      <alignment vertical="center" wrapText="1"/>
      <protection locked="0"/>
    </xf>
    <xf numFmtId="0" fontId="0" fillId="0" borderId="19" xfId="0" applyNumberForma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13" fillId="0" borderId="20" xfId="0" applyFont="1" applyBorder="1" applyAlignment="1" applyProtection="1">
      <alignment vertical="center" wrapText="1"/>
      <protection locked="0"/>
    </xf>
    <xf numFmtId="0" fontId="13" fillId="0" borderId="21" xfId="0" applyFont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165" fontId="15" fillId="0" borderId="23" xfId="44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Alignment="1">
      <alignment/>
    </xf>
    <xf numFmtId="0" fontId="18" fillId="0" borderId="0" xfId="0" applyFont="1" applyAlignment="1">
      <alignment horizontal="left" inden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5"/>
    </xf>
    <xf numFmtId="0" fontId="7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7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24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wrapText="1"/>
    </xf>
    <xf numFmtId="0" fontId="0" fillId="0" borderId="19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indent="2"/>
    </xf>
    <xf numFmtId="0" fontId="18" fillId="35" borderId="2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6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right"/>
    </xf>
    <xf numFmtId="0" fontId="6" fillId="36" borderId="3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7" fillId="36" borderId="11" xfId="0" applyFont="1" applyFill="1" applyBorder="1" applyAlignment="1">
      <alignment horizontal="center" wrapText="1"/>
    </xf>
    <xf numFmtId="0" fontId="7" fillId="36" borderId="12" xfId="0" applyFont="1" applyFill="1" applyBorder="1" applyAlignment="1">
      <alignment horizontal="center" wrapText="1"/>
    </xf>
    <xf numFmtId="0" fontId="6" fillId="33" borderId="3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/>
    </xf>
    <xf numFmtId="0" fontId="0" fillId="0" borderId="1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6" fillId="35" borderId="30" xfId="0" applyFont="1" applyFill="1" applyBorder="1" applyAlignment="1">
      <alignment horizontal="center"/>
    </xf>
    <xf numFmtId="0" fontId="14" fillId="35" borderId="31" xfId="0" applyFont="1" applyFill="1" applyBorder="1" applyAlignment="1">
      <alignment horizontal="left" vertical="center"/>
    </xf>
    <xf numFmtId="0" fontId="14" fillId="35" borderId="22" xfId="0" applyFont="1" applyFill="1" applyBorder="1" applyAlignment="1">
      <alignment horizontal="left" vertical="center"/>
    </xf>
    <xf numFmtId="0" fontId="7" fillId="33" borderId="32" xfId="0" applyFont="1" applyFill="1" applyBorder="1" applyAlignment="1" applyProtection="1">
      <alignment horizontal="left"/>
      <protection locked="0"/>
    </xf>
    <xf numFmtId="0" fontId="10" fillId="0" borderId="33" xfId="52" applyNumberForma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6" fillId="34" borderId="30" xfId="0" applyFont="1" applyFill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showGridLines="0" tabSelected="1" zoomScale="87" zoomScaleNormal="87" zoomScalePageLayoutView="0" workbookViewId="0" topLeftCell="A1">
      <selection activeCell="M30" sqref="M30"/>
    </sheetView>
  </sheetViews>
  <sheetFormatPr defaultColWidth="9.140625" defaultRowHeight="12.75"/>
  <cols>
    <col min="1" max="1" width="1.421875" style="0" customWidth="1"/>
    <col min="2" max="2" width="14.00390625" style="0" customWidth="1"/>
    <col min="3" max="6" width="12.421875" style="0" customWidth="1"/>
    <col min="7" max="7" width="12.28125" style="0" customWidth="1"/>
    <col min="8" max="8" width="12.421875" style="0" customWidth="1"/>
    <col min="9" max="9" width="12.57421875" style="0" customWidth="1"/>
    <col min="10" max="10" width="2.421875" style="0" customWidth="1"/>
    <col min="11" max="11" width="9.140625" style="0" hidden="1" customWidth="1"/>
    <col min="12" max="12" width="15.8515625" style="0" customWidth="1"/>
  </cols>
  <sheetData>
    <row r="1" spans="2:9" ht="21" customHeight="1">
      <c r="B1" s="76" t="s">
        <v>83</v>
      </c>
      <c r="C1" s="76"/>
      <c r="D1" s="76"/>
      <c r="E1" s="76"/>
      <c r="F1" s="76"/>
      <c r="G1" s="76"/>
      <c r="H1" s="83" t="s">
        <v>84</v>
      </c>
      <c r="I1" s="83"/>
    </row>
    <row r="2" spans="3:12" ht="18">
      <c r="C2" s="1"/>
      <c r="D2" s="1"/>
      <c r="E2" s="1"/>
      <c r="F2" s="1"/>
      <c r="G2" s="80"/>
      <c r="H2" s="80"/>
      <c r="I2" s="81" t="s">
        <v>85</v>
      </c>
      <c r="J2" s="82"/>
      <c r="K2" s="82"/>
      <c r="L2" s="82"/>
    </row>
    <row r="3" ht="12.75">
      <c r="B3" t="s">
        <v>0</v>
      </c>
    </row>
    <row r="4" ht="15.75" customHeight="1">
      <c r="B4" s="2" t="s">
        <v>86</v>
      </c>
    </row>
    <row r="5" ht="15.75" customHeight="1">
      <c r="B5" s="78" t="s">
        <v>79</v>
      </c>
    </row>
    <row r="6" ht="15.75" customHeight="1">
      <c r="B6" t="s">
        <v>81</v>
      </c>
    </row>
    <row r="7" ht="15.75" customHeight="1">
      <c r="B7" s="4" t="s">
        <v>87</v>
      </c>
    </row>
    <row r="8" ht="12.75" customHeight="1"/>
    <row r="9" spans="2:9" ht="16.5" customHeight="1">
      <c r="B9" s="84" t="s">
        <v>1</v>
      </c>
      <c r="C9" s="84"/>
      <c r="D9" s="84"/>
      <c r="E9" s="84"/>
      <c r="F9" s="84"/>
      <c r="G9" s="84"/>
      <c r="H9" s="84"/>
      <c r="I9" s="84"/>
    </row>
    <row r="10" spans="2:11" s="5" customFormat="1" ht="13.5" customHeight="1">
      <c r="B10" s="85" t="s">
        <v>2</v>
      </c>
      <c r="C10" s="85"/>
      <c r="D10" s="86" t="s">
        <v>3</v>
      </c>
      <c r="E10" s="86"/>
      <c r="F10" s="86" t="s">
        <v>4</v>
      </c>
      <c r="G10" s="86"/>
      <c r="H10" s="87" t="s">
        <v>5</v>
      </c>
      <c r="I10" s="87"/>
      <c r="K10" s="5" t="str">
        <f>Data!A4</f>
        <v>Boy Scouts</v>
      </c>
    </row>
    <row r="11" spans="2:11" ht="21" customHeight="1">
      <c r="B11" s="92"/>
      <c r="C11" s="92"/>
      <c r="D11" s="93"/>
      <c r="E11" s="93"/>
      <c r="F11" s="93"/>
      <c r="G11" s="93"/>
      <c r="H11" s="94"/>
      <c r="I11" s="94"/>
      <c r="K11" s="5" t="str">
        <f>Data!A5</f>
        <v>Brownies</v>
      </c>
    </row>
    <row r="12" spans="2:11" ht="12.75">
      <c r="B12" s="3"/>
      <c r="K12" t="str">
        <f>Data!A6</f>
        <v>Cubs</v>
      </c>
    </row>
    <row r="13" spans="2:11" s="6" customFormat="1" ht="16.5" customHeight="1">
      <c r="B13" s="88" t="s">
        <v>6</v>
      </c>
      <c r="C13" s="88"/>
      <c r="D13" s="88"/>
      <c r="E13" s="88"/>
      <c r="F13" s="88"/>
      <c r="G13" s="88"/>
      <c r="H13" s="88"/>
      <c r="I13" s="88"/>
      <c r="K13" s="5" t="str">
        <f>Data!A7</f>
        <v>Daisies</v>
      </c>
    </row>
    <row r="14" spans="2:11" s="6" customFormat="1" ht="12.75" customHeight="1">
      <c r="B14" s="8" t="s">
        <v>7</v>
      </c>
      <c r="C14" s="89" t="s">
        <v>8</v>
      </c>
      <c r="D14" s="89"/>
      <c r="E14" s="9" t="s">
        <v>9</v>
      </c>
      <c r="F14" s="9" t="s">
        <v>10</v>
      </c>
      <c r="G14" s="9" t="s">
        <v>11</v>
      </c>
      <c r="H14" s="9" t="s">
        <v>12</v>
      </c>
      <c r="I14" s="10" t="s">
        <v>13</v>
      </c>
      <c r="K14" s="5" t="str">
        <f>Data!A8</f>
        <v>Girl Scouts</v>
      </c>
    </row>
    <row r="15" spans="2:11" s="6" customFormat="1" ht="21" customHeight="1">
      <c r="B15" s="11"/>
      <c r="C15" s="90"/>
      <c r="D15" s="90"/>
      <c r="E15" s="12"/>
      <c r="F15" s="12"/>
      <c r="G15" s="12"/>
      <c r="H15" s="12"/>
      <c r="I15" s="13"/>
      <c r="K15" s="6" t="str">
        <f>Data!A9</f>
        <v>Juniors</v>
      </c>
    </row>
    <row r="16" spans="2:11" s="6" customFormat="1" ht="21" customHeight="1">
      <c r="B16" s="11"/>
      <c r="C16" s="91"/>
      <c r="D16" s="91"/>
      <c r="E16" s="12"/>
      <c r="F16" s="12"/>
      <c r="G16" s="12"/>
      <c r="H16" s="12"/>
      <c r="I16" s="13"/>
      <c r="K16" s="5" t="str">
        <f>Data!A10</f>
        <v>Other</v>
      </c>
    </row>
    <row r="17" spans="2:11" s="6" customFormat="1" ht="21" customHeight="1">
      <c r="B17" s="98" t="s">
        <v>14</v>
      </c>
      <c r="C17" s="98"/>
      <c r="D17" s="99"/>
      <c r="E17" s="99"/>
      <c r="F17" s="99"/>
      <c r="G17" s="100"/>
      <c r="H17" s="100"/>
      <c r="I17" s="100"/>
      <c r="K17" s="5" t="str">
        <f>Data!A11</f>
        <v>Venture</v>
      </c>
    </row>
    <row r="18" spans="2:11" ht="12.75">
      <c r="B18" s="3"/>
      <c r="K18" t="str">
        <f>Data!A12</f>
        <v>Webelos</v>
      </c>
    </row>
    <row r="19" spans="2:10" ht="16.5" customHeight="1">
      <c r="B19" s="101" t="s">
        <v>15</v>
      </c>
      <c r="C19" s="101"/>
      <c r="D19" s="101"/>
      <c r="E19" s="101"/>
      <c r="F19" s="101"/>
      <c r="G19" s="101"/>
      <c r="H19" s="101"/>
      <c r="I19" s="101"/>
      <c r="J19" s="14"/>
    </row>
    <row r="20" spans="2:10" s="15" customFormat="1" ht="12.75">
      <c r="B20" s="16" t="s">
        <v>16</v>
      </c>
      <c r="C20" s="17" t="s">
        <v>17</v>
      </c>
      <c r="D20" s="18" t="s">
        <v>18</v>
      </c>
      <c r="E20" s="18" t="s">
        <v>19</v>
      </c>
      <c r="F20" s="18" t="s">
        <v>20</v>
      </c>
      <c r="G20" s="18" t="s">
        <v>21</v>
      </c>
      <c r="H20" s="18" t="s">
        <v>22</v>
      </c>
      <c r="I20" s="19" t="s">
        <v>23</v>
      </c>
      <c r="J20" s="20"/>
    </row>
    <row r="21" spans="2:11" s="21" customFormat="1" ht="21" customHeight="1">
      <c r="B21" s="22">
        <v>1</v>
      </c>
      <c r="C21" s="23"/>
      <c r="D21" s="24"/>
      <c r="E21" s="24"/>
      <c r="F21" s="25"/>
      <c r="G21" s="24"/>
      <c r="H21" s="24"/>
      <c r="I21" s="26"/>
      <c r="J21" s="27"/>
      <c r="K21" s="21" t="str">
        <f>Data!D4</f>
        <v>Adult course</v>
      </c>
    </row>
    <row r="22" spans="2:11" s="21" customFormat="1" ht="21" customHeight="1">
      <c r="B22" s="28">
        <v>2</v>
      </c>
      <c r="C22" s="23"/>
      <c r="D22" s="24"/>
      <c r="E22" s="24"/>
      <c r="F22" s="25"/>
      <c r="G22" s="25"/>
      <c r="H22" s="25"/>
      <c r="I22" s="26"/>
      <c r="K22" s="21" t="str">
        <f>Data!D5</f>
        <v>Course 1</v>
      </c>
    </row>
    <row r="23" spans="2:11" s="21" customFormat="1" ht="21" customHeight="1">
      <c r="B23" s="22">
        <v>3</v>
      </c>
      <c r="C23" s="29"/>
      <c r="D23" s="25"/>
      <c r="E23" s="25"/>
      <c r="F23" s="25"/>
      <c r="G23" s="25"/>
      <c r="H23" s="25"/>
      <c r="I23" s="26"/>
      <c r="K23" s="21" t="str">
        <f>Data!D6</f>
        <v>Course 2</v>
      </c>
    </row>
    <row r="24" spans="2:11" s="21" customFormat="1" ht="21" customHeight="1">
      <c r="B24" s="22">
        <v>4</v>
      </c>
      <c r="C24" s="30"/>
      <c r="D24" s="31"/>
      <c r="E24" s="31"/>
      <c r="F24" s="25"/>
      <c r="G24" s="25"/>
      <c r="H24" s="25"/>
      <c r="I24" s="32"/>
      <c r="K24" s="21" t="str">
        <f>Data!D7</f>
        <v>Course 3</v>
      </c>
    </row>
    <row r="25" spans="2:11" s="21" customFormat="1" ht="21" customHeight="1">
      <c r="B25" s="28">
        <v>5</v>
      </c>
      <c r="C25" s="29"/>
      <c r="D25" s="25"/>
      <c r="E25" s="25"/>
      <c r="F25" s="25"/>
      <c r="G25" s="25"/>
      <c r="H25" s="25"/>
      <c r="I25" s="32"/>
      <c r="K25" s="21" t="str">
        <f>Data!D8</f>
        <v>Course 4</v>
      </c>
    </row>
    <row r="26" spans="2:11" s="21" customFormat="1" ht="21" customHeight="1">
      <c r="B26" s="22">
        <v>6</v>
      </c>
      <c r="C26" s="29"/>
      <c r="D26" s="25"/>
      <c r="E26" s="25"/>
      <c r="F26" s="25"/>
      <c r="G26" s="25"/>
      <c r="H26" s="25"/>
      <c r="I26" s="32"/>
      <c r="K26" s="21" t="e">
        <f>Data!#REF!</f>
        <v>#REF!</v>
      </c>
    </row>
    <row r="27" spans="2:9" s="21" customFormat="1" ht="21" customHeight="1">
      <c r="B27" s="22">
        <v>7</v>
      </c>
      <c r="C27" s="29"/>
      <c r="D27" s="25"/>
      <c r="E27" s="25"/>
      <c r="F27" s="25"/>
      <c r="G27" s="25"/>
      <c r="H27" s="25"/>
      <c r="I27" s="32"/>
    </row>
    <row r="28" spans="2:9" s="21" customFormat="1" ht="21" customHeight="1">
      <c r="B28" s="28">
        <v>8</v>
      </c>
      <c r="C28" s="29"/>
      <c r="D28" s="25"/>
      <c r="E28" s="25"/>
      <c r="F28" s="25"/>
      <c r="G28" s="25"/>
      <c r="H28" s="25"/>
      <c r="I28" s="32"/>
    </row>
    <row r="29" spans="2:9" s="21" customFormat="1" ht="21" customHeight="1">
      <c r="B29" s="28">
        <v>9</v>
      </c>
      <c r="C29" s="29"/>
      <c r="D29" s="25"/>
      <c r="E29" s="25"/>
      <c r="F29" s="25"/>
      <c r="G29" s="25"/>
      <c r="H29" s="25"/>
      <c r="I29" s="32"/>
    </row>
    <row r="30" spans="2:9" s="21" customFormat="1" ht="21" customHeight="1">
      <c r="B30" s="28">
        <v>10</v>
      </c>
      <c r="C30" s="29"/>
      <c r="D30" s="25"/>
      <c r="E30" s="25"/>
      <c r="F30" s="25"/>
      <c r="G30" s="25"/>
      <c r="H30" s="25"/>
      <c r="I30" s="32"/>
    </row>
    <row r="31" spans="2:9" s="21" customFormat="1" ht="21" customHeight="1">
      <c r="B31" s="28">
        <v>11</v>
      </c>
      <c r="C31" s="29"/>
      <c r="D31" s="25"/>
      <c r="E31" s="25"/>
      <c r="F31" s="25"/>
      <c r="G31" s="25"/>
      <c r="H31" s="25"/>
      <c r="I31" s="32"/>
    </row>
    <row r="32" spans="2:9" s="21" customFormat="1" ht="21" customHeight="1">
      <c r="B32" s="28">
        <v>12</v>
      </c>
      <c r="C32" s="29"/>
      <c r="D32" s="25"/>
      <c r="E32" s="25"/>
      <c r="F32" s="25"/>
      <c r="G32" s="25"/>
      <c r="H32" s="25"/>
      <c r="I32" s="32"/>
    </row>
    <row r="33" spans="2:9" s="21" customFormat="1" ht="21" customHeight="1">
      <c r="B33" s="28">
        <v>13</v>
      </c>
      <c r="C33" s="29"/>
      <c r="D33" s="25"/>
      <c r="E33" s="25"/>
      <c r="F33" s="25"/>
      <c r="G33" s="25"/>
      <c r="H33" s="25"/>
      <c r="I33" s="32"/>
    </row>
    <row r="34" spans="2:9" s="21" customFormat="1" ht="21" customHeight="1">
      <c r="B34" s="28">
        <v>14</v>
      </c>
      <c r="C34" s="29"/>
      <c r="D34" s="25"/>
      <c r="E34" s="25"/>
      <c r="F34" s="25"/>
      <c r="G34" s="25"/>
      <c r="H34" s="25"/>
      <c r="I34" s="32"/>
    </row>
    <row r="35" spans="2:9" s="21" customFormat="1" ht="21" customHeight="1">
      <c r="B35" s="33">
        <v>15</v>
      </c>
      <c r="C35" s="34"/>
      <c r="D35" s="35"/>
      <c r="E35" s="35"/>
      <c r="F35" s="35"/>
      <c r="G35" s="35"/>
      <c r="H35" s="35"/>
      <c r="I35" s="36"/>
    </row>
    <row r="36" ht="12.75">
      <c r="B36" s="3"/>
    </row>
    <row r="37" spans="2:9" ht="16.5" customHeight="1">
      <c r="B37" s="95" t="s">
        <v>24</v>
      </c>
      <c r="C37" s="95"/>
      <c r="D37" s="95"/>
      <c r="E37" s="95"/>
      <c r="F37" s="95"/>
      <c r="G37" s="95"/>
      <c r="H37" s="95"/>
      <c r="I37" s="95"/>
    </row>
    <row r="38" spans="2:9" ht="39" customHeight="1">
      <c r="B38" s="96" t="s">
        <v>25</v>
      </c>
      <c r="C38" s="96"/>
      <c r="D38" s="37"/>
      <c r="E38" s="97" t="s">
        <v>26</v>
      </c>
      <c r="F38" s="97"/>
      <c r="G38" s="37"/>
      <c r="H38" s="79" t="s">
        <v>88</v>
      </c>
      <c r="I38" s="38">
        <f>8*(D38+G38)</f>
        <v>0</v>
      </c>
    </row>
    <row r="39" ht="10.5" customHeight="1"/>
    <row r="40" ht="12.75">
      <c r="B40" s="39" t="s">
        <v>82</v>
      </c>
    </row>
    <row r="41" ht="12">
      <c r="B41" s="40" t="s">
        <v>27</v>
      </c>
    </row>
    <row r="42" ht="8.25" customHeight="1"/>
    <row r="43" ht="12.75" customHeight="1">
      <c r="B43" s="41" t="s">
        <v>28</v>
      </c>
    </row>
    <row r="44" ht="12.75" customHeight="1">
      <c r="B44" s="42" t="s">
        <v>29</v>
      </c>
    </row>
    <row r="45" spans="2:12" ht="12.75" customHeight="1">
      <c r="B45" s="42" t="s">
        <v>30</v>
      </c>
      <c r="L45" s="43"/>
    </row>
    <row r="46" ht="12.75" customHeight="1">
      <c r="B46" s="42" t="s">
        <v>31</v>
      </c>
    </row>
    <row r="47" ht="12.75" customHeight="1">
      <c r="B47" s="42" t="s">
        <v>80</v>
      </c>
    </row>
    <row r="48" ht="10.5" customHeight="1">
      <c r="B48" s="44" t="s">
        <v>76</v>
      </c>
    </row>
  </sheetData>
  <sheetProtection selectLockedCells="1" selectUnlockedCells="1"/>
  <mergeCells count="21">
    <mergeCell ref="B37:I37"/>
    <mergeCell ref="B38:C38"/>
    <mergeCell ref="E38:F38"/>
    <mergeCell ref="B17:C17"/>
    <mergeCell ref="D17:F17"/>
    <mergeCell ref="G17:I17"/>
    <mergeCell ref="B19:I19"/>
    <mergeCell ref="B13:I13"/>
    <mergeCell ref="C14:D14"/>
    <mergeCell ref="C15:D15"/>
    <mergeCell ref="C16:D16"/>
    <mergeCell ref="B11:C11"/>
    <mergeCell ref="D11:E11"/>
    <mergeCell ref="F11:G11"/>
    <mergeCell ref="H11:I11"/>
    <mergeCell ref="H1:I1"/>
    <mergeCell ref="B9:I9"/>
    <mergeCell ref="B10:C10"/>
    <mergeCell ref="D10:E10"/>
    <mergeCell ref="F10:G10"/>
    <mergeCell ref="H10:I10"/>
  </mergeCells>
  <dataValidations count="2">
    <dataValidation type="list" showErrorMessage="1" sqref="C21:C35">
      <formula1>$K$20:$K$25</formula1>
      <formula2>0</formula2>
    </dataValidation>
    <dataValidation type="list" showErrorMessage="1" sqref="B11:C11">
      <formula1>$K$9:$K$17</formula1>
      <formula2>0</formula2>
    </dataValidation>
  </dataValidations>
  <printOptions horizontalCentered="1" verticalCentered="1"/>
  <pageMargins left="0.75" right="0.5" top="0.5" bottom="0.5" header="0.5118055555555555" footer="0.5118055555555555"/>
  <pageSetup fitToHeight="1" fitToWidth="1" horizontalDpi="300" verticalDpi="300" orientation="portrait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7.7109375" style="0" customWidth="1"/>
    <col min="2" max="2" width="4.7109375" style="0" customWidth="1"/>
    <col min="3" max="3" width="3.00390625" style="0" customWidth="1"/>
    <col min="4" max="4" width="9.57421875" style="0" customWidth="1"/>
    <col min="5" max="5" width="9.28125" style="0" customWidth="1"/>
    <col min="8" max="8" width="6.8515625" style="0" customWidth="1"/>
    <col min="9" max="9" width="7.28125" style="0" customWidth="1"/>
    <col min="10" max="10" width="5.7109375" style="0" customWidth="1"/>
    <col min="11" max="11" width="5.28125" style="0" customWidth="1"/>
    <col min="12" max="16" width="3.421875" style="0" customWidth="1"/>
    <col min="17" max="17" width="6.421875" style="0" customWidth="1"/>
    <col min="18" max="18" width="3.421875" style="0" customWidth="1"/>
    <col min="19" max="19" width="3.140625" style="0" customWidth="1"/>
    <col min="20" max="25" width="3.57421875" style="0" customWidth="1"/>
  </cols>
  <sheetData>
    <row r="1" spans="1:25" ht="12.75">
      <c r="A1" s="45" t="s">
        <v>32</v>
      </c>
      <c r="B1" s="45" t="s">
        <v>3</v>
      </c>
      <c r="C1" s="45" t="s">
        <v>33</v>
      </c>
      <c r="D1" s="45" t="s">
        <v>34</v>
      </c>
      <c r="E1" s="45" t="s">
        <v>7</v>
      </c>
      <c r="F1" s="45" t="s">
        <v>8</v>
      </c>
      <c r="G1" s="45" t="s">
        <v>9</v>
      </c>
      <c r="H1" s="20" t="s">
        <v>35</v>
      </c>
      <c r="I1" s="20" t="s">
        <v>11</v>
      </c>
      <c r="J1" s="45" t="s">
        <v>12</v>
      </c>
      <c r="K1" s="45" t="s">
        <v>13</v>
      </c>
      <c r="L1" s="45" t="str">
        <f>Data!E4</f>
        <v>Adult</v>
      </c>
      <c r="M1" s="14" t="str">
        <f>Data!E5</f>
        <v>C1</v>
      </c>
      <c r="N1" s="14" t="str">
        <f>Data!E6</f>
        <v>C2</v>
      </c>
      <c r="O1" s="14" t="str">
        <f>Data!E7</f>
        <v>C3</v>
      </c>
      <c r="P1" s="14" t="str">
        <f>Data!E8</f>
        <v>C4</v>
      </c>
      <c r="Q1" s="45" t="s">
        <v>16</v>
      </c>
      <c r="R1" s="45" t="s">
        <v>36</v>
      </c>
      <c r="S1" s="45" t="s">
        <v>37</v>
      </c>
      <c r="T1" s="14" t="s">
        <v>38</v>
      </c>
      <c r="U1" s="14" t="s">
        <v>39</v>
      </c>
      <c r="V1" s="14" t="s">
        <v>40</v>
      </c>
      <c r="W1" s="14" t="s">
        <v>41</v>
      </c>
      <c r="X1" s="14" t="s">
        <v>42</v>
      </c>
      <c r="Y1" s="14" t="s">
        <v>43</v>
      </c>
    </row>
    <row r="2" spans="1:21" ht="12.75">
      <c r="A2" s="45"/>
      <c r="B2" s="45"/>
      <c r="C2" s="45"/>
      <c r="D2" s="45"/>
      <c r="E2" s="45"/>
      <c r="F2" s="45"/>
      <c r="G2" s="45"/>
      <c r="H2" s="14"/>
      <c r="I2" s="45"/>
      <c r="J2" s="45"/>
      <c r="K2" s="45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5" ht="12.75">
      <c r="A3" s="46" t="e">
        <f>VLOOKUP('Registration Form'!B11,Data!A4:B12,2)</f>
        <v>#N/A</v>
      </c>
      <c r="B3" s="46">
        <f>'Registration Form'!D11</f>
        <v>0</v>
      </c>
      <c r="C3" s="47"/>
      <c r="D3" s="48">
        <f>'Registration Form'!H11</f>
        <v>0</v>
      </c>
      <c r="E3" s="48">
        <f>'Registration Form'!B15</f>
        <v>0</v>
      </c>
      <c r="F3" s="48">
        <f>'Registration Form'!C15</f>
        <v>0</v>
      </c>
      <c r="G3" s="48">
        <f>'Registration Form'!E15</f>
        <v>0</v>
      </c>
      <c r="H3" s="48">
        <f>'Registration Form'!F15</f>
        <v>0</v>
      </c>
      <c r="I3" s="48">
        <f>'Registration Form'!G15</f>
        <v>0</v>
      </c>
      <c r="J3" s="48">
        <f>'Registration Form'!H15</f>
        <v>0</v>
      </c>
      <c r="K3" s="48">
        <f>'Registration Form'!I15</f>
        <v>0</v>
      </c>
      <c r="L3" s="49">
        <f>IF($Q3&lt;&gt;"",IF(VLOOKUP('Registration Form'!$C21,Data!$D$3:$E$8,2)=L$1,6-COUNTBLANK($T3:$Y3),""),"")</f>
      </c>
      <c r="M3" s="49">
        <f>IF($Q3&lt;&gt;"",IF(VLOOKUP('Registration Form'!$C21,Data!$D$3:$E$8,2)=M$1,6-COUNTBLANK($T3:$Y3),""),"")</f>
      </c>
      <c r="N3" s="49">
        <f>IF($Q3&lt;&gt;"",IF(VLOOKUP('Registration Form'!$C21,Data!$D$3:$E$8,2)=N$1,6-COUNTBLANK($T3:$Y3),""),"")</f>
      </c>
      <c r="O3" s="49">
        <f>IF($Q3&lt;&gt;"",IF(VLOOKUP('Registration Form'!$C21,Data!$D$3:$E$8,2)=O$1,6-COUNTBLANK($T3:$Y3),""),"")</f>
      </c>
      <c r="P3" s="49">
        <f>IF($Q3&lt;&gt;"",IF(VLOOKUP('Registration Form'!$C21,Data!$D$3:$E$8,2)=P$1,6-COUNTBLANK($T3:$Y3),""),"")</f>
      </c>
      <c r="Q3" s="50">
        <f>IF(COUNTBLANK('Registration Form'!$C21:$I21)&lt;&gt;7,'Registration Form'!B21,"")</f>
      </c>
      <c r="R3" s="51"/>
      <c r="S3" s="51"/>
      <c r="T3" s="52">
        <f>IF($Q3&lt;&gt;"",IF(TRIM('Registration Form'!D21)&lt;&gt;"",TRIM('Registration Form'!D21),""),"")</f>
      </c>
      <c r="U3" s="52">
        <f>IF($Q3&lt;&gt;"",IF(TRIM('Registration Form'!E21)&lt;&gt;"",TRIM('Registration Form'!E21),""),"")</f>
      </c>
      <c r="V3" s="52">
        <f>IF($Q3&lt;&gt;"",IF(TRIM('Registration Form'!F21)&lt;&gt;"",TRIM('Registration Form'!F21),""),"")</f>
      </c>
      <c r="W3" s="52">
        <f>IF($Q3&lt;&gt;"",IF(TRIM('Registration Form'!G21)&lt;&gt;"",TRIM('Registration Form'!G21),""),"")</f>
      </c>
      <c r="X3" s="52">
        <f>IF($Q3&lt;&gt;"",IF(TRIM('Registration Form'!H21)&lt;&gt;"",TRIM('Registration Form'!H21),""),"")</f>
      </c>
      <c r="Y3" s="52">
        <f>IF($Q3&lt;&gt;"",IF(TRIM('Registration Form'!I21)&lt;&gt;"",TRIM('Registration Form'!I21),""),"")</f>
      </c>
    </row>
    <row r="4" spans="1:25" ht="12.75">
      <c r="A4" s="6"/>
      <c r="B4" s="7"/>
      <c r="C4" s="7"/>
      <c r="D4" s="6"/>
      <c r="H4" s="53"/>
      <c r="I4" s="6"/>
      <c r="L4" s="49">
        <f>IF($Q4&lt;&gt;"",IF(VLOOKUP('Registration Form'!$C22,Data!$D$3:$E$8,2)=L$1,6-COUNTBLANK($T4:$Y4),""),"")</f>
      </c>
      <c r="M4" s="49">
        <f>IF($Q4&lt;&gt;"",IF(VLOOKUP('Registration Form'!$C22,Data!$D$3:$E$8,2)=M$1,6-COUNTBLANK($T4:$Y4),""),"")</f>
      </c>
      <c r="N4" s="49">
        <f>IF($Q4&lt;&gt;"",IF(VLOOKUP('Registration Form'!$C22,Data!$D$3:$E$8,2)=N$1,6-COUNTBLANK($T4:$Y4),""),"")</f>
      </c>
      <c r="O4" s="49">
        <f>IF($Q4&lt;&gt;"",IF(VLOOKUP('Registration Form'!$C22,Data!$D$3:$E$8,2)=O$1,6-COUNTBLANK($T4:$Y4),""),"")</f>
      </c>
      <c r="P4" s="49">
        <f>IF($Q4&lt;&gt;"",IF(VLOOKUP('Registration Form'!$C22,Data!$D$3:$E$8,2)=P$1,6-COUNTBLANK($T4:$Y4),""),"")</f>
      </c>
      <c r="Q4" s="50">
        <f>IF(COUNTBLANK('Registration Form'!$C22:$I22)&lt;&gt;7,'Registration Form'!B22,"")</f>
      </c>
      <c r="R4" s="54"/>
      <c r="S4" s="54"/>
      <c r="T4" s="52">
        <f>IF($Q4&lt;&gt;"",IF(TRIM('Registration Form'!D22)&lt;&gt;"",TRIM('Registration Form'!D22),""),"")</f>
      </c>
      <c r="U4" s="52">
        <f>IF($Q4&lt;&gt;"",IF(TRIM('Registration Form'!E22)&lt;&gt;"",TRIM('Registration Form'!E22),""),"")</f>
      </c>
      <c r="V4" s="52">
        <f>IF($Q4&lt;&gt;"",IF(TRIM('Registration Form'!F22)&lt;&gt;"",TRIM('Registration Form'!F22),""),"")</f>
      </c>
      <c r="W4" s="52">
        <f>IF($Q4&lt;&gt;"",IF(TRIM('Registration Form'!G22)&lt;&gt;"",TRIM('Registration Form'!G22),""),"")</f>
      </c>
      <c r="X4" s="52">
        <f>IF($Q4&lt;&gt;"",IF(TRIM('Registration Form'!H22)&lt;&gt;"",TRIM('Registration Form'!H22),""),"")</f>
      </c>
      <c r="Y4" s="52">
        <f>IF($Q4&lt;&gt;"",IF(TRIM('Registration Form'!I22)&lt;&gt;"",TRIM('Registration Form'!I22),""),"")</f>
      </c>
    </row>
    <row r="5" spans="12:25" ht="12.75">
      <c r="L5" s="49">
        <f>IF($Q5&lt;&gt;"",IF(VLOOKUP('Registration Form'!$C23,Data!$D$3:$E$8,2)=L$1,6-COUNTBLANK($T5:$Y5),""),"")</f>
      </c>
      <c r="M5" s="49">
        <f>IF($Q5&lt;&gt;"",IF(VLOOKUP('Registration Form'!$C23,Data!$D$3:$E$8,2)=M$1,6-COUNTBLANK($T5:$Y5),""),"")</f>
      </c>
      <c r="N5" s="49">
        <f>IF($Q5&lt;&gt;"",IF(VLOOKUP('Registration Form'!$C23,Data!$D$3:$E$8,2)=N$1,6-COUNTBLANK($T5:$Y5),""),"")</f>
      </c>
      <c r="O5" s="49">
        <f>IF($Q5&lt;&gt;"",IF(VLOOKUP('Registration Form'!$C23,Data!$D$3:$E$8,2)=O$1,6-COUNTBLANK($T5:$Y5),""),"")</f>
      </c>
      <c r="P5" s="49">
        <f>IF($Q5&lt;&gt;"",IF(VLOOKUP('Registration Form'!$C23,Data!$D$3:$E$8,2)=P$1,6-COUNTBLANK($T5:$Y5),""),"")</f>
      </c>
      <c r="Q5" s="50">
        <f>IF(COUNTBLANK('Registration Form'!$C23:$I23)&lt;&gt;7,'Registration Form'!B23,"")</f>
      </c>
      <c r="R5" s="54"/>
      <c r="S5" s="54"/>
      <c r="T5" s="52">
        <f>IF($Q5&lt;&gt;"",IF(TRIM('Registration Form'!D23)&lt;&gt;"",TRIM('Registration Form'!D23),""),"")</f>
      </c>
      <c r="U5" s="52">
        <f>IF($Q5&lt;&gt;"",IF(TRIM('Registration Form'!E23)&lt;&gt;"",TRIM('Registration Form'!E23),""),"")</f>
      </c>
      <c r="V5" s="52">
        <f>IF($Q5&lt;&gt;"",IF(TRIM('Registration Form'!F23)&lt;&gt;"",TRIM('Registration Form'!F23),""),"")</f>
      </c>
      <c r="W5" s="52">
        <f>IF($Q5&lt;&gt;"",IF(TRIM('Registration Form'!G23)&lt;&gt;"",TRIM('Registration Form'!G23),""),"")</f>
      </c>
      <c r="X5" s="52">
        <f>IF($Q5&lt;&gt;"",IF(TRIM('Registration Form'!H23)&lt;&gt;"",TRIM('Registration Form'!H23),""),"")</f>
      </c>
      <c r="Y5" s="52">
        <f>IF($Q5&lt;&gt;"",IF(TRIM('Registration Form'!I23)&lt;&gt;"",TRIM('Registration Form'!I23),""),"")</f>
      </c>
    </row>
    <row r="6" spans="12:25" ht="12.75">
      <c r="L6" s="49">
        <f>IF($Q6&lt;&gt;"",IF(VLOOKUP('Registration Form'!$C24,Data!$D$3:$E$8,2)=L$1,6-COUNTBLANK($T6:$Y6),""),"")</f>
      </c>
      <c r="M6" s="49">
        <f>IF($Q6&lt;&gt;"",IF(VLOOKUP('Registration Form'!$C24,Data!$D$3:$E$8,2)=M$1,6-COUNTBLANK($T6:$Y6),""),"")</f>
      </c>
      <c r="N6" s="49">
        <f>IF($Q6&lt;&gt;"",IF(VLOOKUP('Registration Form'!$C24,Data!$D$3:$E$8,2)=N$1,6-COUNTBLANK($T6:$Y6),""),"")</f>
      </c>
      <c r="O6" s="49">
        <f>IF($Q6&lt;&gt;"",IF(VLOOKUP('Registration Form'!$C24,Data!$D$3:$E$8,2)=O$1,6-COUNTBLANK($T6:$Y6),""),"")</f>
      </c>
      <c r="P6" s="49">
        <f>IF($Q6&lt;&gt;"",IF(VLOOKUP('Registration Form'!$C24,Data!$D$3:$E$8,2)=P$1,6-COUNTBLANK($T6:$Y6),""),"")</f>
      </c>
      <c r="Q6" s="50">
        <f>IF(COUNTBLANK('Registration Form'!$C24:$I24)&lt;&gt;7,'Registration Form'!B24,"")</f>
      </c>
      <c r="R6" s="54"/>
      <c r="S6" s="54"/>
      <c r="T6" s="52">
        <f>IF($Q6&lt;&gt;"",IF(TRIM('Registration Form'!D24)&lt;&gt;"",TRIM('Registration Form'!D24),""),"")</f>
      </c>
      <c r="U6" s="52">
        <f>IF($Q6&lt;&gt;"",IF(TRIM('Registration Form'!E24)&lt;&gt;"",TRIM('Registration Form'!E24),""),"")</f>
      </c>
      <c r="V6" s="52">
        <f>IF($Q6&lt;&gt;"",IF(TRIM('Registration Form'!F24)&lt;&gt;"",TRIM('Registration Form'!F24),""),"")</f>
      </c>
      <c r="W6" s="52">
        <f>IF($Q6&lt;&gt;"",IF(TRIM('Registration Form'!G24)&lt;&gt;"",TRIM('Registration Form'!G24),""),"")</f>
      </c>
      <c r="X6" s="52">
        <f>IF($Q6&lt;&gt;"",IF(TRIM('Registration Form'!H24)&lt;&gt;"",TRIM('Registration Form'!H24),""),"")</f>
      </c>
      <c r="Y6" s="52">
        <f>IF($Q6&lt;&gt;"",IF(TRIM('Registration Form'!I24)&lt;&gt;"",TRIM('Registration Form'!I24),""),"")</f>
      </c>
    </row>
    <row r="7" spans="12:25" ht="12.75">
      <c r="L7" s="49">
        <f>IF($Q7&lt;&gt;"",IF(VLOOKUP('Registration Form'!$C25,Data!$D$3:$E$8,2)=L$1,6-COUNTBLANK($T7:$Y7),""),"")</f>
      </c>
      <c r="M7" s="49">
        <f>IF($Q7&lt;&gt;"",IF(VLOOKUP('Registration Form'!$C25,Data!$D$3:$E$8,2)=M$1,6-COUNTBLANK($T7:$Y7),""),"")</f>
      </c>
      <c r="N7" s="49">
        <f>IF($Q7&lt;&gt;"",IF(VLOOKUP('Registration Form'!$C25,Data!$D$3:$E$8,2)=N$1,6-COUNTBLANK($T7:$Y7),""),"")</f>
      </c>
      <c r="O7" s="49">
        <f>IF($Q7&lt;&gt;"",IF(VLOOKUP('Registration Form'!$C25,Data!$D$3:$E$8,2)=O$1,6-COUNTBLANK($T7:$Y7),""),"")</f>
      </c>
      <c r="P7" s="49">
        <f>IF($Q7&lt;&gt;"",IF(VLOOKUP('Registration Form'!$C25,Data!$D$3:$E$8,2)=P$1,6-COUNTBLANK($T7:$Y7),""),"")</f>
      </c>
      <c r="Q7" s="50">
        <f>IF(COUNTBLANK('Registration Form'!$C25:$I25)&lt;&gt;7,'Registration Form'!B25,"")</f>
      </c>
      <c r="R7" s="54"/>
      <c r="S7" s="54"/>
      <c r="T7" s="52">
        <f>IF($Q7&lt;&gt;"",IF(TRIM('Registration Form'!D25)&lt;&gt;"",TRIM('Registration Form'!D25),""),"")</f>
      </c>
      <c r="U7" s="52">
        <f>IF($Q7&lt;&gt;"",IF(TRIM('Registration Form'!E25)&lt;&gt;"",TRIM('Registration Form'!E25),""),"")</f>
      </c>
      <c r="V7" s="52">
        <f>IF($Q7&lt;&gt;"",IF(TRIM('Registration Form'!F25)&lt;&gt;"",TRIM('Registration Form'!F25),""),"")</f>
      </c>
      <c r="W7" s="52">
        <f>IF($Q7&lt;&gt;"",IF(TRIM('Registration Form'!G25)&lt;&gt;"",TRIM('Registration Form'!G25),""),"")</f>
      </c>
      <c r="X7" s="52">
        <f>IF($Q7&lt;&gt;"",IF(TRIM('Registration Form'!H25)&lt;&gt;"",TRIM('Registration Form'!H25),""),"")</f>
      </c>
      <c r="Y7" s="52">
        <f>IF($Q7&lt;&gt;"",IF(TRIM('Registration Form'!I25)&lt;&gt;"",TRIM('Registration Form'!I25),""),"")</f>
      </c>
    </row>
    <row r="8" spans="12:25" ht="12.75">
      <c r="L8" s="49">
        <f>IF($Q8&lt;&gt;"",IF(VLOOKUP('Registration Form'!$C26,Data!$D$3:$E$8,2)=L$1,6-COUNTBLANK($T8:$Y8),""),"")</f>
      </c>
      <c r="M8" s="49">
        <f>IF($Q8&lt;&gt;"",IF(VLOOKUP('Registration Form'!$C26,Data!$D$3:$E$8,2)=M$1,6-COUNTBLANK($T8:$Y8),""),"")</f>
      </c>
      <c r="N8" s="49">
        <f>IF($Q8&lt;&gt;"",IF(VLOOKUP('Registration Form'!$C26,Data!$D$3:$E$8,2)=N$1,6-COUNTBLANK($T8:$Y8),""),"")</f>
      </c>
      <c r="O8" s="49">
        <f>IF($Q8&lt;&gt;"",IF(VLOOKUP('Registration Form'!$C26,Data!$D$3:$E$8,2)=O$1,6-COUNTBLANK($T8:$Y8),""),"")</f>
      </c>
      <c r="P8" s="49">
        <f>IF($Q8&lt;&gt;"",IF(VLOOKUP('Registration Form'!$C26,Data!$D$3:$E$8,2)=P$1,6-COUNTBLANK($T8:$Y8),""),"")</f>
      </c>
      <c r="Q8" s="50">
        <f>IF(COUNTBLANK('Registration Form'!$C26:$I26)&lt;&gt;7,'Registration Form'!B26,"")</f>
      </c>
      <c r="R8" s="54"/>
      <c r="S8" s="54"/>
      <c r="T8" s="52">
        <f>IF($Q8&lt;&gt;"",IF(TRIM('Registration Form'!D26)&lt;&gt;"",TRIM('Registration Form'!D26),""),"")</f>
      </c>
      <c r="U8" s="52">
        <f>IF($Q8&lt;&gt;"",IF(TRIM('Registration Form'!E26)&lt;&gt;"",TRIM('Registration Form'!E26),""),"")</f>
      </c>
      <c r="V8" s="52">
        <f>IF($Q8&lt;&gt;"",IF(TRIM('Registration Form'!F26)&lt;&gt;"",TRIM('Registration Form'!F26),""),"")</f>
      </c>
      <c r="W8" s="52">
        <f>IF($Q8&lt;&gt;"",IF(TRIM('Registration Form'!G26)&lt;&gt;"",TRIM('Registration Form'!G26),""),"")</f>
      </c>
      <c r="X8" s="52">
        <f>IF($Q8&lt;&gt;"",IF(TRIM('Registration Form'!H26)&lt;&gt;"",TRIM('Registration Form'!H26),""),"")</f>
      </c>
      <c r="Y8" s="52">
        <f>IF($Q8&lt;&gt;"",IF(TRIM('Registration Form'!I26)&lt;&gt;"",TRIM('Registration Form'!I26),""),"")</f>
      </c>
    </row>
    <row r="9" spans="12:25" ht="12.75">
      <c r="L9" s="49">
        <f>IF($Q9&lt;&gt;"",IF(VLOOKUP('Registration Form'!$C27,Data!$D$3:$E$8,2)=L$1,6-COUNTBLANK($T9:$Y9),""),"")</f>
      </c>
      <c r="M9" s="49">
        <f>IF($Q9&lt;&gt;"",IF(VLOOKUP('Registration Form'!$C27,Data!$D$3:$E$8,2)=M$1,6-COUNTBLANK($T9:$Y9),""),"")</f>
      </c>
      <c r="N9" s="49">
        <f>IF($Q9&lt;&gt;"",IF(VLOOKUP('Registration Form'!$C27,Data!$D$3:$E$8,2)=N$1,6-COUNTBLANK($T9:$Y9),""),"")</f>
      </c>
      <c r="O9" s="49">
        <f>IF($Q9&lt;&gt;"",IF(VLOOKUP('Registration Form'!$C27,Data!$D$3:$E$8,2)=O$1,6-COUNTBLANK($T9:$Y9),""),"")</f>
      </c>
      <c r="P9" s="49">
        <f>IF($Q9&lt;&gt;"",IF(VLOOKUP('Registration Form'!$C27,Data!$D$3:$E$8,2)=P$1,6-COUNTBLANK($T9:$Y9),""),"")</f>
      </c>
      <c r="Q9" s="50">
        <f>IF(COUNTBLANK('Registration Form'!$C27:$I27)&lt;&gt;7,'Registration Form'!B27,"")</f>
      </c>
      <c r="R9" s="54"/>
      <c r="S9" s="54"/>
      <c r="T9" s="52">
        <f>IF($Q9&lt;&gt;"",IF(TRIM('Registration Form'!D27)&lt;&gt;"",TRIM('Registration Form'!D27),""),"")</f>
      </c>
      <c r="U9" s="52">
        <f>IF($Q9&lt;&gt;"",IF(TRIM('Registration Form'!E27)&lt;&gt;"",TRIM('Registration Form'!E27),""),"")</f>
      </c>
      <c r="V9" s="52">
        <f>IF($Q9&lt;&gt;"",IF(TRIM('Registration Form'!F27)&lt;&gt;"",TRIM('Registration Form'!F27),""),"")</f>
      </c>
      <c r="W9" s="52">
        <f>IF($Q9&lt;&gt;"",IF(TRIM('Registration Form'!G27)&lt;&gt;"",TRIM('Registration Form'!G27),""),"")</f>
      </c>
      <c r="X9" s="52">
        <f>IF($Q9&lt;&gt;"",IF(TRIM('Registration Form'!H27)&lt;&gt;"",TRIM('Registration Form'!H27),""),"")</f>
      </c>
      <c r="Y9" s="52">
        <f>IF($Q9&lt;&gt;"",IF(TRIM('Registration Form'!I27)&lt;&gt;"",TRIM('Registration Form'!I27),""),"")</f>
      </c>
    </row>
    <row r="10" spans="12:25" ht="12.75">
      <c r="L10" s="49">
        <f>IF($Q10&lt;&gt;"",IF(VLOOKUP('Registration Form'!$C28,Data!$D$3:$E$8,2)=L$1,6-COUNTBLANK($T10:$Y10),""),"")</f>
      </c>
      <c r="M10" s="49">
        <f>IF($Q10&lt;&gt;"",IF(VLOOKUP('Registration Form'!$C28,Data!$D$3:$E$8,2)=M$1,6-COUNTBLANK($T10:$Y10),""),"")</f>
      </c>
      <c r="N10" s="49">
        <f>IF($Q10&lt;&gt;"",IF(VLOOKUP('Registration Form'!$C28,Data!$D$3:$E$8,2)=N$1,6-COUNTBLANK($T10:$Y10),""),"")</f>
      </c>
      <c r="O10" s="49">
        <f>IF($Q10&lt;&gt;"",IF(VLOOKUP('Registration Form'!$C28,Data!$D$3:$E$8,2)=O$1,6-COUNTBLANK($T10:$Y10),""),"")</f>
      </c>
      <c r="P10" s="49">
        <f>IF($Q10&lt;&gt;"",IF(VLOOKUP('Registration Form'!$C28,Data!$D$3:$E$8,2)=P$1,6-COUNTBLANK($T10:$Y10),""),"")</f>
      </c>
      <c r="Q10" s="50">
        <f>IF(COUNTBLANK('Registration Form'!$C28:$I28)&lt;&gt;7,'Registration Form'!B28,"")</f>
      </c>
      <c r="R10" s="54"/>
      <c r="S10" s="54"/>
      <c r="T10" s="52">
        <f>IF($Q10&lt;&gt;"",IF(TRIM('Registration Form'!D28)&lt;&gt;"",TRIM('Registration Form'!D28),""),"")</f>
      </c>
      <c r="U10" s="52">
        <f>IF($Q10&lt;&gt;"",IF(TRIM('Registration Form'!E28)&lt;&gt;"",TRIM('Registration Form'!E28),""),"")</f>
      </c>
      <c r="V10" s="52">
        <f>IF($Q10&lt;&gt;"",IF(TRIM('Registration Form'!F28)&lt;&gt;"",TRIM('Registration Form'!F28),""),"")</f>
      </c>
      <c r="W10" s="52">
        <f>IF($Q10&lt;&gt;"",IF(TRIM('Registration Form'!G28)&lt;&gt;"",TRIM('Registration Form'!G28),""),"")</f>
      </c>
      <c r="X10" s="52">
        <f>IF($Q10&lt;&gt;"",IF(TRIM('Registration Form'!H28)&lt;&gt;"",TRIM('Registration Form'!H28),""),"")</f>
      </c>
      <c r="Y10" s="52">
        <f>IF($Q10&lt;&gt;"",IF(TRIM('Registration Form'!I28)&lt;&gt;"",TRIM('Registration Form'!I28),""),"")</f>
      </c>
    </row>
    <row r="11" spans="12:25" ht="12.75">
      <c r="L11" s="49">
        <f>IF($Q11&lt;&gt;"",IF(VLOOKUP('Registration Form'!$C29,Data!$D$3:$E$8,2)=L$1,6-COUNTBLANK($T11:$Y11),""),"")</f>
      </c>
      <c r="M11" s="49">
        <f>IF($Q11&lt;&gt;"",IF(VLOOKUP('Registration Form'!$C29,Data!$D$3:$E$8,2)=M$1,6-COUNTBLANK($T11:$Y11),""),"")</f>
      </c>
      <c r="N11" s="49">
        <f>IF($Q11&lt;&gt;"",IF(VLOOKUP('Registration Form'!$C29,Data!$D$3:$E$8,2)=N$1,6-COUNTBLANK($T11:$Y11),""),"")</f>
      </c>
      <c r="O11" s="49">
        <f>IF($Q11&lt;&gt;"",IF(VLOOKUP('Registration Form'!$C29,Data!$D$3:$E$8,2)=O$1,6-COUNTBLANK($T11:$Y11),""),"")</f>
      </c>
      <c r="P11" s="49">
        <f>IF($Q11&lt;&gt;"",IF(VLOOKUP('Registration Form'!$C29,Data!$D$3:$E$8,2)=P$1,6-COUNTBLANK($T11:$Y11),""),"")</f>
      </c>
      <c r="Q11" s="50">
        <f>IF(COUNTBLANK('Registration Form'!$C29:$I29)&lt;&gt;7,'Registration Form'!B29,"")</f>
      </c>
      <c r="R11" s="54"/>
      <c r="S11" s="54"/>
      <c r="T11" s="52">
        <f>IF($Q11&lt;&gt;"",IF(TRIM('Registration Form'!D29)&lt;&gt;"",TRIM('Registration Form'!D29),""),"")</f>
      </c>
      <c r="U11" s="52">
        <f>IF($Q11&lt;&gt;"",IF(TRIM('Registration Form'!E29)&lt;&gt;"",TRIM('Registration Form'!E29),""),"")</f>
      </c>
      <c r="V11" s="52">
        <f>IF($Q11&lt;&gt;"",IF(TRIM('Registration Form'!F29)&lt;&gt;"",TRIM('Registration Form'!F29),""),"")</f>
      </c>
      <c r="W11" s="52">
        <f>IF($Q11&lt;&gt;"",IF(TRIM('Registration Form'!G29)&lt;&gt;"",TRIM('Registration Form'!G29),""),"")</f>
      </c>
      <c r="X11" s="52">
        <f>IF($Q11&lt;&gt;"",IF(TRIM('Registration Form'!H29)&lt;&gt;"",TRIM('Registration Form'!H29),""),"")</f>
      </c>
      <c r="Y11" s="52">
        <f>IF($Q11&lt;&gt;"",IF(TRIM('Registration Form'!I29)&lt;&gt;"",TRIM('Registration Form'!I29),""),"")</f>
      </c>
    </row>
    <row r="12" spans="12:25" ht="12.75">
      <c r="L12" s="49">
        <f>IF($Q12&lt;&gt;"",IF(VLOOKUP('Registration Form'!$C30,Data!$D$3:$E$8,2)=L$1,6-COUNTBLANK($T12:$Y12),""),"")</f>
      </c>
      <c r="M12" s="49">
        <f>IF($Q12&lt;&gt;"",IF(VLOOKUP('Registration Form'!$C30,Data!$D$3:$E$8,2)=M$1,6-COUNTBLANK($T12:$Y12),""),"")</f>
      </c>
      <c r="N12" s="49">
        <f>IF($Q12&lt;&gt;"",IF(VLOOKUP('Registration Form'!$C30,Data!$D$3:$E$8,2)=N$1,6-COUNTBLANK($T12:$Y12),""),"")</f>
      </c>
      <c r="O12" s="49">
        <f>IF($Q12&lt;&gt;"",IF(VLOOKUP('Registration Form'!$C30,Data!$D$3:$E$8,2)=O$1,6-COUNTBLANK($T12:$Y12),""),"")</f>
      </c>
      <c r="P12" s="49">
        <f>IF($Q12&lt;&gt;"",IF(VLOOKUP('Registration Form'!$C30,Data!$D$3:$E$8,2)=P$1,6-COUNTBLANK($T12:$Y12),""),"")</f>
      </c>
      <c r="Q12" s="50">
        <f>IF(COUNTBLANK('Registration Form'!$C30:$I30)&lt;&gt;7,'Registration Form'!B30,"")</f>
      </c>
      <c r="R12" s="54"/>
      <c r="S12" s="54"/>
      <c r="T12" s="52">
        <f>IF($Q12&lt;&gt;"",IF(TRIM('Registration Form'!D30)&lt;&gt;"",TRIM('Registration Form'!D30),""),"")</f>
      </c>
      <c r="U12" s="52">
        <f>IF($Q12&lt;&gt;"",IF(TRIM('Registration Form'!E30)&lt;&gt;"",TRIM('Registration Form'!E30),""),"")</f>
      </c>
      <c r="V12" s="52">
        <f>IF($Q12&lt;&gt;"",IF(TRIM('Registration Form'!F30)&lt;&gt;"",TRIM('Registration Form'!F30),""),"")</f>
      </c>
      <c r="W12" s="52">
        <f>IF($Q12&lt;&gt;"",IF(TRIM('Registration Form'!G30)&lt;&gt;"",TRIM('Registration Form'!G30),""),"")</f>
      </c>
      <c r="X12" s="52">
        <f>IF($Q12&lt;&gt;"",IF(TRIM('Registration Form'!H30)&lt;&gt;"",TRIM('Registration Form'!H30),""),"")</f>
      </c>
      <c r="Y12" s="52">
        <f>IF($Q12&lt;&gt;"",IF(TRIM('Registration Form'!I30)&lt;&gt;"",TRIM('Registration Form'!I30),""),"")</f>
      </c>
    </row>
    <row r="13" spans="12:25" ht="12.75">
      <c r="L13" s="49">
        <f>IF($Q13&lt;&gt;"",IF(VLOOKUP('Registration Form'!$C31,Data!$D$3:$E$8,2)=L$1,6-COUNTBLANK($T13:$Y13),""),"")</f>
      </c>
      <c r="M13" s="49">
        <f>IF($Q13&lt;&gt;"",IF(VLOOKUP('Registration Form'!$C31,Data!$D$3:$E$8,2)=M$1,6-COUNTBLANK($T13:$Y13),""),"")</f>
      </c>
      <c r="N13" s="49">
        <f>IF($Q13&lt;&gt;"",IF(VLOOKUP('Registration Form'!$C31,Data!$D$3:$E$8,2)=N$1,6-COUNTBLANK($T13:$Y13),""),"")</f>
      </c>
      <c r="O13" s="49">
        <f>IF($Q13&lt;&gt;"",IF(VLOOKUP('Registration Form'!$C31,Data!$D$3:$E$8,2)=O$1,6-COUNTBLANK($T13:$Y13),""),"")</f>
      </c>
      <c r="P13" s="49">
        <f>IF($Q13&lt;&gt;"",IF(VLOOKUP('Registration Form'!$C31,Data!$D$3:$E$8,2)=P$1,6-COUNTBLANK($T13:$Y13),""),"")</f>
      </c>
      <c r="Q13" s="50">
        <f>IF(COUNTBLANK('Registration Form'!$C31:$I31)&lt;&gt;7,'Registration Form'!B31,"")</f>
      </c>
      <c r="R13" s="54"/>
      <c r="S13" s="54"/>
      <c r="T13" s="52">
        <f>IF($Q13&lt;&gt;"",IF(TRIM('Registration Form'!D31)&lt;&gt;"",TRIM('Registration Form'!D31),""),"")</f>
      </c>
      <c r="U13" s="52">
        <f>IF($Q13&lt;&gt;"",IF(TRIM('Registration Form'!E31)&lt;&gt;"",TRIM('Registration Form'!E31),""),"")</f>
      </c>
      <c r="V13" s="52">
        <f>IF($Q13&lt;&gt;"",IF(TRIM('Registration Form'!F31)&lt;&gt;"",TRIM('Registration Form'!F31),""),"")</f>
      </c>
      <c r="W13" s="52">
        <f>IF($Q13&lt;&gt;"",IF(TRIM('Registration Form'!G31)&lt;&gt;"",TRIM('Registration Form'!G31),""),"")</f>
      </c>
      <c r="X13" s="52">
        <f>IF($Q13&lt;&gt;"",IF(TRIM('Registration Form'!H31)&lt;&gt;"",TRIM('Registration Form'!H31),""),"")</f>
      </c>
      <c r="Y13" s="52">
        <f>IF($Q13&lt;&gt;"",IF(TRIM('Registration Form'!I31)&lt;&gt;"",TRIM('Registration Form'!I31),""),"")</f>
      </c>
    </row>
    <row r="14" spans="12:25" ht="12.75">
      <c r="L14" s="49">
        <f>IF($Q14&lt;&gt;"",IF(VLOOKUP('Registration Form'!$C32,Data!$D$3:$E$8,2)=L$1,6-COUNTBLANK($T14:$Y14),""),"")</f>
      </c>
      <c r="M14" s="49">
        <f>IF($Q14&lt;&gt;"",IF(VLOOKUP('Registration Form'!$C32,Data!$D$3:$E$8,2)=M$1,6-COUNTBLANK($T14:$Y14),""),"")</f>
      </c>
      <c r="N14" s="49">
        <f>IF($Q14&lt;&gt;"",IF(VLOOKUP('Registration Form'!$C32,Data!$D$3:$E$8,2)=N$1,6-COUNTBLANK($T14:$Y14),""),"")</f>
      </c>
      <c r="O14" s="49">
        <f>IF($Q14&lt;&gt;"",IF(VLOOKUP('Registration Form'!$C32,Data!$D$3:$E$8,2)=O$1,6-COUNTBLANK($T14:$Y14),""),"")</f>
      </c>
      <c r="P14" s="49">
        <f>IF($Q14&lt;&gt;"",IF(VLOOKUP('Registration Form'!$C32,Data!$D$3:$E$8,2)=P$1,6-COUNTBLANK($T14:$Y14),""),"")</f>
      </c>
      <c r="Q14" s="50">
        <f>IF(COUNTBLANK('Registration Form'!$C32:$I32)&lt;&gt;7,'Registration Form'!B32,"")</f>
      </c>
      <c r="R14" s="54"/>
      <c r="S14" s="54"/>
      <c r="T14" s="52">
        <f>IF($Q14&lt;&gt;"",IF(TRIM('Registration Form'!D32)&lt;&gt;"",TRIM('Registration Form'!D32),""),"")</f>
      </c>
      <c r="U14" s="52">
        <f>IF($Q14&lt;&gt;"",IF(TRIM('Registration Form'!E32)&lt;&gt;"",TRIM('Registration Form'!E32),""),"")</f>
      </c>
      <c r="V14" s="52">
        <f>IF($Q14&lt;&gt;"",IF(TRIM('Registration Form'!F32)&lt;&gt;"",TRIM('Registration Form'!F32),""),"")</f>
      </c>
      <c r="W14" s="52">
        <f>IF($Q14&lt;&gt;"",IF(TRIM('Registration Form'!G32)&lt;&gt;"",TRIM('Registration Form'!G32),""),"")</f>
      </c>
      <c r="X14" s="52">
        <f>IF($Q14&lt;&gt;"",IF(TRIM('Registration Form'!H32)&lt;&gt;"",TRIM('Registration Form'!H32),""),"")</f>
      </c>
      <c r="Y14" s="52">
        <f>IF($Q14&lt;&gt;"",IF(TRIM('Registration Form'!I32)&lt;&gt;"",TRIM('Registration Form'!I32),""),"")</f>
      </c>
    </row>
    <row r="15" spans="12:25" ht="12.75">
      <c r="L15" s="49">
        <f>IF($Q15&lt;&gt;"",IF(VLOOKUP('Registration Form'!$C33,Data!$D$3:$E$8,2)=L$1,6-COUNTBLANK($T15:$Y15),""),"")</f>
      </c>
      <c r="M15" s="49">
        <f>IF($Q15&lt;&gt;"",IF(VLOOKUP('Registration Form'!$C33,Data!$D$3:$E$8,2)=M$1,6-COUNTBLANK($T15:$Y15),""),"")</f>
      </c>
      <c r="N15" s="49">
        <f>IF($Q15&lt;&gt;"",IF(VLOOKUP('Registration Form'!$C33,Data!$D$3:$E$8,2)=N$1,6-COUNTBLANK($T15:$Y15),""),"")</f>
      </c>
      <c r="O15" s="49">
        <f>IF($Q15&lt;&gt;"",IF(VLOOKUP('Registration Form'!$C33,Data!$D$3:$E$8,2)=O$1,6-COUNTBLANK($T15:$Y15),""),"")</f>
      </c>
      <c r="P15" s="49">
        <f>IF($Q15&lt;&gt;"",IF(VLOOKUP('Registration Form'!$C33,Data!$D$3:$E$8,2)=P$1,6-COUNTBLANK($T15:$Y15),""),"")</f>
      </c>
      <c r="Q15" s="50">
        <f>IF(COUNTBLANK('Registration Form'!$C33:$I33)&lt;&gt;7,'Registration Form'!B33,"")</f>
      </c>
      <c r="R15" s="54"/>
      <c r="S15" s="54"/>
      <c r="T15" s="52">
        <f>IF($Q15&lt;&gt;"",IF(TRIM('Registration Form'!D33)&lt;&gt;"",TRIM('Registration Form'!D33),""),"")</f>
      </c>
      <c r="U15" s="52">
        <f>IF($Q15&lt;&gt;"",IF(TRIM('Registration Form'!E33)&lt;&gt;"",TRIM('Registration Form'!E33),""),"")</f>
      </c>
      <c r="V15" s="52">
        <f>IF($Q15&lt;&gt;"",IF(TRIM('Registration Form'!F33)&lt;&gt;"",TRIM('Registration Form'!F33),""),"")</f>
      </c>
      <c r="W15" s="52">
        <f>IF($Q15&lt;&gt;"",IF(TRIM('Registration Form'!G33)&lt;&gt;"",TRIM('Registration Form'!G33),""),"")</f>
      </c>
      <c r="X15" s="52">
        <f>IF($Q15&lt;&gt;"",IF(TRIM('Registration Form'!H33)&lt;&gt;"",TRIM('Registration Form'!H33),""),"")</f>
      </c>
      <c r="Y15" s="52">
        <f>IF($Q15&lt;&gt;"",IF(TRIM('Registration Form'!I33)&lt;&gt;"",TRIM('Registration Form'!I33),""),"")</f>
      </c>
    </row>
    <row r="16" spans="12:25" ht="12.75">
      <c r="L16" s="49">
        <f>IF($Q16&lt;&gt;"",IF(VLOOKUP('Registration Form'!$C34,Data!$D$3:$E$8,2)=L$1,6-COUNTBLANK($T16:$Y16),""),"")</f>
      </c>
      <c r="M16" s="49">
        <f>IF($Q16&lt;&gt;"",IF(VLOOKUP('Registration Form'!$C34,Data!$D$3:$E$8,2)=M$1,6-COUNTBLANK($T16:$Y16),""),"")</f>
      </c>
      <c r="N16" s="49">
        <f>IF($Q16&lt;&gt;"",IF(VLOOKUP('Registration Form'!$C34,Data!$D$3:$E$8,2)=N$1,6-COUNTBLANK($T16:$Y16),""),"")</f>
      </c>
      <c r="O16" s="49">
        <f>IF($Q16&lt;&gt;"",IF(VLOOKUP('Registration Form'!$C34,Data!$D$3:$E$8,2)=O$1,6-COUNTBLANK($T16:$Y16),""),"")</f>
      </c>
      <c r="P16" s="49">
        <f>IF($Q16&lt;&gt;"",IF(VLOOKUP('Registration Form'!$C34,Data!$D$3:$E$8,2)=P$1,6-COUNTBLANK($T16:$Y16),""),"")</f>
      </c>
      <c r="Q16" s="50">
        <f>IF(COUNTBLANK('Registration Form'!$C34:$I34)&lt;&gt;7,'Registration Form'!B34,"")</f>
      </c>
      <c r="R16" s="54"/>
      <c r="S16" s="54"/>
      <c r="T16" s="52">
        <f>IF($Q16&lt;&gt;"",IF(TRIM('Registration Form'!D34)&lt;&gt;"",TRIM('Registration Form'!D34),""),"")</f>
      </c>
      <c r="U16" s="52">
        <f>IF($Q16&lt;&gt;"",IF(TRIM('Registration Form'!E34)&lt;&gt;"",TRIM('Registration Form'!E34),""),"")</f>
      </c>
      <c r="V16" s="52">
        <f>IF($Q16&lt;&gt;"",IF(TRIM('Registration Form'!F34)&lt;&gt;"",TRIM('Registration Form'!F34),""),"")</f>
      </c>
      <c r="W16" s="52">
        <f>IF($Q16&lt;&gt;"",IF(TRIM('Registration Form'!G34)&lt;&gt;"",TRIM('Registration Form'!G34),""),"")</f>
      </c>
      <c r="X16" s="52">
        <f>IF($Q16&lt;&gt;"",IF(TRIM('Registration Form'!H34)&lt;&gt;"",TRIM('Registration Form'!H34),""),"")</f>
      </c>
      <c r="Y16" s="52">
        <f>IF($Q16&lt;&gt;"",IF(TRIM('Registration Form'!I34)&lt;&gt;"",TRIM('Registration Form'!I34),""),"")</f>
      </c>
    </row>
    <row r="17" spans="12:25" ht="12.75">
      <c r="L17" s="49">
        <f>IF($Q17&lt;&gt;"",IF(VLOOKUP('Registration Form'!$C35,Data!$D$3:$E$8,2)=L$1,6-COUNTBLANK($T17:$Y17),""),"")</f>
      </c>
      <c r="M17" s="49">
        <f>IF($Q17&lt;&gt;"",IF(VLOOKUP('Registration Form'!$C35,Data!$D$3:$E$8,2)=M$1,6-COUNTBLANK($T17:$Y17),""),"")</f>
      </c>
      <c r="N17" s="49">
        <f>IF($Q17&lt;&gt;"",IF(VLOOKUP('Registration Form'!$C35,Data!$D$3:$E$8,2)=N$1,6-COUNTBLANK($T17:$Y17),""),"")</f>
      </c>
      <c r="O17" s="49">
        <f>IF($Q17&lt;&gt;"",IF(VLOOKUP('Registration Form'!$C35,Data!$D$3:$E$8,2)=O$1,6-COUNTBLANK($T17:$Y17),""),"")</f>
      </c>
      <c r="P17" s="49">
        <f>IF($Q17&lt;&gt;"",IF(VLOOKUP('Registration Form'!$C35,Data!$D$3:$E$8,2)=P$1,6-COUNTBLANK($T17:$Y17),""),"")</f>
      </c>
      <c r="Q17" s="50">
        <f>IF(COUNTBLANK('Registration Form'!$C35:$I35)&lt;&gt;7,'Registration Form'!B35,"")</f>
      </c>
      <c r="R17" s="54"/>
      <c r="S17" s="54"/>
      <c r="T17" s="52">
        <f>IF($Q17&lt;&gt;"",IF(TRIM('Registration Form'!D35)&lt;&gt;"",TRIM('Registration Form'!D35),""),"")</f>
      </c>
      <c r="U17" s="52">
        <f>IF($Q17&lt;&gt;"",IF(TRIM('Registration Form'!E35)&lt;&gt;"",TRIM('Registration Form'!E35),""),"")</f>
      </c>
      <c r="V17" s="52">
        <f>IF($Q17&lt;&gt;"",IF(TRIM('Registration Form'!F35)&lt;&gt;"",TRIM('Registration Form'!F35),""),"")</f>
      </c>
      <c r="W17" s="52">
        <f>IF($Q17&lt;&gt;"",IF(TRIM('Registration Form'!G35)&lt;&gt;"",TRIM('Registration Form'!G35),""),"")</f>
      </c>
      <c r="X17" s="52">
        <f>IF($Q17&lt;&gt;"",IF(TRIM('Registration Form'!H35)&lt;&gt;"",TRIM('Registration Form'!H35),""),"")</f>
      </c>
      <c r="Y17" s="52">
        <f>IF($Q17&lt;&gt;"",IF(TRIM('Registration Form'!I35)&lt;&gt;"",TRIM('Registration Form'!I35),""),"")</f>
      </c>
    </row>
    <row r="18" spans="1:25" ht="98.25" customHeight="1">
      <c r="A18" s="55">
        <f>IF(ISERROR(OR(L20&lt;&gt;L21,M20&lt;&gt;M21)),"ERROR - Course Selection ",IF(OR(L20&lt;&gt;L21,M20&lt;&gt;M21),"ERROR - Participant Count",""))</f>
      </c>
      <c r="B18" s="56" t="str">
        <f>IF(ISERROR(A3),"ERROR - Organization not selected","")</f>
        <v>ERROR - Organization not selected</v>
      </c>
      <c r="Q18" s="53">
        <f>IF(COUNTBLANK('Registration Form'!$C36:$I36)&lt;&gt;7,'Registration Form'!B36,"")</f>
      </c>
      <c r="T18" s="57">
        <f>IF($Q18&lt;&gt;"",IF('Registration Form'!D36&lt;&gt;"",'Registration Form'!D36,""),"")</f>
      </c>
      <c r="U18" s="57">
        <f>IF($Q18&lt;&gt;"",IF('Registration Form'!E36&lt;&gt;"",'Registration Form'!E36,""),"")</f>
      </c>
      <c r="V18" s="57">
        <f>IF($Q18&lt;&gt;"",IF('Registration Form'!F36&lt;&gt;"",'Registration Form'!F36,""),"")</f>
      </c>
      <c r="W18" s="57">
        <f>IF($Q18&lt;&gt;"",IF('Registration Form'!G36&lt;&gt;"",'Registration Form'!G36,""),"")</f>
      </c>
      <c r="X18" s="57">
        <f>IF($Q18&lt;&gt;"",IF('Registration Form'!H36&lt;&gt;"",'Registration Form'!H36,""),"")</f>
      </c>
      <c r="Y18" s="57">
        <f>IF($Q18&lt;&gt;"",IF('Registration Form'!I36&lt;&gt;"",'Registration Form'!I36,""),"")</f>
      </c>
    </row>
    <row r="19" spans="11:16" ht="12">
      <c r="K19" s="58" t="s">
        <v>44</v>
      </c>
      <c r="L19" s="59">
        <f>SUM(L3:L17)</f>
        <v>0</v>
      </c>
      <c r="M19" s="59">
        <f>SUM(M3:M17)</f>
        <v>0</v>
      </c>
      <c r="N19" s="59">
        <f>SUM(N3:N17)</f>
        <v>0</v>
      </c>
      <c r="O19" s="59">
        <f>SUM(O3:O17)</f>
        <v>0</v>
      </c>
      <c r="P19" s="60">
        <f>SUM(P3:P17)</f>
        <v>0</v>
      </c>
    </row>
    <row r="20" spans="8:16" ht="12.75" customHeight="1">
      <c r="H20" s="102" t="s">
        <v>45</v>
      </c>
      <c r="I20" s="102"/>
      <c r="J20" s="102"/>
      <c r="K20" s="61" t="s">
        <v>46</v>
      </c>
      <c r="L20" s="62">
        <f>L19</f>
        <v>0</v>
      </c>
      <c r="M20" s="103">
        <f>SUM(M19:P19)</f>
        <v>0</v>
      </c>
      <c r="N20" s="103"/>
      <c r="O20" s="103"/>
      <c r="P20" s="103"/>
    </row>
    <row r="21" spans="8:16" ht="12">
      <c r="H21" s="102"/>
      <c r="I21" s="102"/>
      <c r="J21" s="102"/>
      <c r="K21" s="63" t="s">
        <v>47</v>
      </c>
      <c r="L21" s="64">
        <f>'Registration Form'!G38</f>
        <v>0</v>
      </c>
      <c r="M21" s="104">
        <f>'Registration Form'!D38</f>
        <v>0</v>
      </c>
      <c r="N21" s="104"/>
      <c r="O21" s="104"/>
      <c r="P21" s="104"/>
    </row>
  </sheetData>
  <sheetProtection sheet="1"/>
  <mergeCells count="3">
    <mergeCell ref="H20:J21"/>
    <mergeCell ref="M20:P20"/>
    <mergeCell ref="M21:P2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showGridLines="0" zoomScalePageLayoutView="0" workbookViewId="0" topLeftCell="A1">
      <selection activeCell="J17" sqref="J17"/>
    </sheetView>
  </sheetViews>
  <sheetFormatPr defaultColWidth="9.140625" defaultRowHeight="12.75"/>
  <cols>
    <col min="1" max="1" width="13.7109375" style="0" customWidth="1"/>
    <col min="2" max="2" width="12.57421875" style="0" customWidth="1"/>
    <col min="4" max="4" width="11.421875" style="0" customWidth="1"/>
    <col min="5" max="5" width="12.57421875" style="0" customWidth="1"/>
  </cols>
  <sheetData>
    <row r="2" spans="1:5" ht="12.75">
      <c r="A2" s="65" t="s">
        <v>48</v>
      </c>
      <c r="B2" s="66" t="s">
        <v>49</v>
      </c>
      <c r="D2" s="65" t="s">
        <v>50</v>
      </c>
      <c r="E2" s="66" t="s">
        <v>49</v>
      </c>
    </row>
    <row r="3" spans="1:5" ht="12">
      <c r="A3" s="67"/>
      <c r="B3" s="68" t="s">
        <v>51</v>
      </c>
      <c r="D3" s="67"/>
      <c r="E3" s="69"/>
    </row>
    <row r="4" spans="1:5" ht="12">
      <c r="A4" s="70" t="s">
        <v>52</v>
      </c>
      <c r="B4" s="68" t="s">
        <v>53</v>
      </c>
      <c r="D4" s="70" t="s">
        <v>56</v>
      </c>
      <c r="E4" s="69" t="s">
        <v>57</v>
      </c>
    </row>
    <row r="5" spans="1:5" ht="12">
      <c r="A5" s="67" t="s">
        <v>54</v>
      </c>
      <c r="B5" s="68" t="s">
        <v>55</v>
      </c>
      <c r="D5" s="70" t="s">
        <v>60</v>
      </c>
      <c r="E5" s="69" t="s">
        <v>61</v>
      </c>
    </row>
    <row r="6" spans="1:5" ht="12">
      <c r="A6" s="71" t="s">
        <v>58</v>
      </c>
      <c r="B6" s="68" t="s">
        <v>59</v>
      </c>
      <c r="D6" s="70" t="s">
        <v>63</v>
      </c>
      <c r="E6" s="69" t="s">
        <v>64</v>
      </c>
    </row>
    <row r="7" spans="1:5" ht="12">
      <c r="A7" s="67" t="s">
        <v>62</v>
      </c>
      <c r="B7" s="68" t="s">
        <v>55</v>
      </c>
      <c r="D7" s="70" t="s">
        <v>67</v>
      </c>
      <c r="E7" s="69" t="s">
        <v>68</v>
      </c>
    </row>
    <row r="8" spans="1:5" ht="12">
      <c r="A8" s="70" t="s">
        <v>65</v>
      </c>
      <c r="B8" s="68" t="s">
        <v>66</v>
      </c>
      <c r="D8" s="72" t="s">
        <v>70</v>
      </c>
      <c r="E8" s="73" t="s">
        <v>71</v>
      </c>
    </row>
    <row r="9" spans="1:2" ht="12">
      <c r="A9" s="70" t="s">
        <v>69</v>
      </c>
      <c r="B9" s="68" t="s">
        <v>55</v>
      </c>
    </row>
    <row r="10" spans="1:2" ht="12">
      <c r="A10" s="67" t="s">
        <v>72</v>
      </c>
      <c r="B10" s="68" t="s">
        <v>32</v>
      </c>
    </row>
    <row r="11" spans="1:2" ht="12">
      <c r="A11" s="67" t="s">
        <v>73</v>
      </c>
      <c r="B11" s="68" t="s">
        <v>74</v>
      </c>
    </row>
    <row r="12" spans="1:2" ht="12">
      <c r="A12" s="74" t="s">
        <v>75</v>
      </c>
      <c r="B12" s="75" t="s">
        <v>59</v>
      </c>
    </row>
    <row r="14" ht="12.75">
      <c r="A14" t="s">
        <v>77</v>
      </c>
    </row>
    <row r="16" spans="1:5" ht="18" customHeight="1">
      <c r="A16" s="77" t="s">
        <v>78</v>
      </c>
      <c r="B16" s="77"/>
      <c r="C16" s="77"/>
      <c r="D16" s="77"/>
      <c r="E16" s="77"/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Wyatt-Mair</dc:creator>
  <cp:keywords/>
  <dc:description/>
  <cp:lastModifiedBy>Gavin</cp:lastModifiedBy>
  <cp:lastPrinted>2013-09-10T21:09:28Z</cp:lastPrinted>
  <dcterms:created xsi:type="dcterms:W3CDTF">2013-09-09T02:09:06Z</dcterms:created>
  <dcterms:modified xsi:type="dcterms:W3CDTF">2019-09-25T22:09:02Z</dcterms:modified>
  <cp:category/>
  <cp:version/>
  <cp:contentType/>
  <cp:contentStatus/>
</cp:coreProperties>
</file>